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2165" activeTab="0"/>
  </bookViews>
  <sheets>
    <sheet name="3º TRIMESTRE 2023" sheetId="1" r:id="rId1"/>
  </sheets>
  <definedNames>
    <definedName name="_xlnm.Print_Area" localSheetId="0">'3º TRIMESTRE 2023'!$A$1:$Q$38</definedName>
    <definedName name="_xlnm.Print_Titles" localSheetId="0">'3º TRIMESTRE 2023'!$1:$9</definedName>
  </definedNames>
  <calcPr fullCalcOnLoad="1"/>
</workbook>
</file>

<file path=xl/sharedStrings.xml><?xml version="1.0" encoding="utf-8"?>
<sst xmlns="http://schemas.openxmlformats.org/spreadsheetml/2006/main" count="207" uniqueCount="142">
  <si>
    <t>IDENTIFICAÇÃO DA OBRA OU SERVIÇO (Objeto da Licitação)</t>
  </si>
  <si>
    <t>EMPRESA VENCEDORA</t>
  </si>
  <si>
    <t>CNPJ</t>
  </si>
  <si>
    <t>RAZÃO SOCIAL</t>
  </si>
  <si>
    <t>CONVÊNIO</t>
  </si>
  <si>
    <t>Nº</t>
  </si>
  <si>
    <t>MODALIDADE / Nº LICITAÇÃO</t>
  </si>
  <si>
    <t>CONCEDENTE</t>
  </si>
  <si>
    <t>CONTRATO</t>
  </si>
  <si>
    <t>DATA INÍCIO</t>
  </si>
  <si>
    <t>PRAZO FINAL</t>
  </si>
  <si>
    <t>VALOR CONTRATADO (R$)</t>
  </si>
  <si>
    <t>NATUREZA DA DESPESA</t>
  </si>
  <si>
    <t>VALOR MEDIDO ACUMULADO</t>
  </si>
  <si>
    <t>VALOR  PAGO ACUMULADO NA OBRA OU SERVIÇO (R$)</t>
  </si>
  <si>
    <t>SITUAÇÃO</t>
  </si>
  <si>
    <t>(12)</t>
  </si>
  <si>
    <t>OBRA OU SERVIÇO</t>
  </si>
  <si>
    <t>DESPESAS NO EXERCÍCIO</t>
  </si>
  <si>
    <t>MAPA DEMONSTRATIVO DE OBRAS E SERVIÇOS DE ENGENHARIA REALIZADAS NO EXERCÍCIO (*)</t>
  </si>
  <si>
    <t>(5)</t>
  </si>
  <si>
    <t>(6)</t>
  </si>
  <si>
    <t>(7)</t>
  </si>
  <si>
    <t>(8)</t>
  </si>
  <si>
    <t>(9)</t>
  </si>
  <si>
    <t>(10)</t>
  </si>
  <si>
    <t>(11)</t>
  </si>
  <si>
    <t>(13)</t>
  </si>
  <si>
    <t>(14)</t>
  </si>
  <si>
    <t>(15)</t>
  </si>
  <si>
    <t>(16)</t>
  </si>
  <si>
    <t>(17)</t>
  </si>
  <si>
    <t>(18)</t>
  </si>
  <si>
    <t>VALOR PAGO ACUMULADO NO EXERCÍCIO (R$)</t>
  </si>
  <si>
    <t>(19)</t>
  </si>
  <si>
    <t>(20)</t>
  </si>
  <si>
    <t>TOTAL</t>
  </si>
  <si>
    <t>REPASSE (R$)</t>
  </si>
  <si>
    <t xml:space="preserve">  Declaramos que as informações contidas nesta planilha são fidedignas e estão atualizadas até esta data</t>
  </si>
  <si>
    <t xml:space="preserve">UNIDADE: </t>
  </si>
  <si>
    <t xml:space="preserve"> </t>
  </si>
  <si>
    <t>Secretário de Obras</t>
  </si>
  <si>
    <t>-Prefeito -</t>
  </si>
  <si>
    <t xml:space="preserve"> Prefeitura Municipal de Altinho</t>
  </si>
  <si>
    <t>4.4.90.51.00</t>
  </si>
  <si>
    <t>EM ANDAMENTO</t>
  </si>
  <si>
    <t>Altinho</t>
  </si>
  <si>
    <t>TP 003/2017</t>
  </si>
  <si>
    <t>Construção de Unidade Básica de Saúde - UBS</t>
  </si>
  <si>
    <t>05.244.095/0001-02</t>
  </si>
  <si>
    <t>Construtora BG Eireli EPP</t>
  </si>
  <si>
    <t>084703420001/14-03</t>
  </si>
  <si>
    <t>FNS</t>
  </si>
  <si>
    <t>4,4.90.51.00</t>
  </si>
  <si>
    <t>3.3.90.39</t>
  </si>
  <si>
    <t>CV 001/2018</t>
  </si>
  <si>
    <t>SERVIÇOS DE ENGENHARIA E ARQUITETURA FISCALIZAÇÃO</t>
  </si>
  <si>
    <t>00.373.705/0001-54</t>
  </si>
  <si>
    <t>SERVIÇO DE LOCAÇÃO DE VEICULOS</t>
  </si>
  <si>
    <t>17.985.704/0001-63</t>
  </si>
  <si>
    <t>FERREIRA E MORAES LTDA-ME</t>
  </si>
  <si>
    <t>REVITALIZAÇÃO DO CANTEIRO CENTRAL E DA PRAÇA PROFESSOR ALDENIR BATISTA</t>
  </si>
  <si>
    <t>26.769.119/0001-17</t>
  </si>
  <si>
    <t>JOSE ALYSSON DA SILVA EIRELI-EPP</t>
  </si>
  <si>
    <t>058/2018</t>
  </si>
  <si>
    <t>TP 03/2018</t>
  </si>
  <si>
    <t>TP 04/2018</t>
  </si>
  <si>
    <t>059/2018</t>
  </si>
  <si>
    <t>RECAPEAMENTO ASFALTICO NA AVENIDA MANOEL OMENA E PAVIMENTAÇÃO EM PARALELEPIPEDOS NA RUA JOÃO TORRES</t>
  </si>
  <si>
    <t>021/2015</t>
  </si>
  <si>
    <t>eng fiscal</t>
  </si>
  <si>
    <t xml:space="preserve">PARALISADA - AGUARDANDO AUTORIZAÇÃO </t>
  </si>
  <si>
    <t>3.3.90.39.99</t>
  </si>
  <si>
    <t>CONSTRUTORA INHUMAS LTDA</t>
  </si>
  <si>
    <t>07.353.785/0001-25</t>
  </si>
  <si>
    <t>3.3.90.39.27</t>
  </si>
  <si>
    <t>PAV EM PARALELEPÍPEDOS EM DIV RUAS</t>
  </si>
  <si>
    <t>TP 03/2021</t>
  </si>
  <si>
    <t>026/2021</t>
  </si>
  <si>
    <t>PREGÃO 011/2017</t>
  </si>
  <si>
    <t>006/2018</t>
  </si>
  <si>
    <t>078/2017</t>
  </si>
  <si>
    <t>4.4.90.51.99</t>
  </si>
  <si>
    <t>WLE ENGª</t>
  </si>
  <si>
    <t>42.902.400/0001-32</t>
  </si>
  <si>
    <r>
      <t xml:space="preserve">UNIDADE ORÇAMENTÁRIA: </t>
    </r>
    <r>
      <rPr>
        <sz val="10"/>
        <rFont val="Arial"/>
        <family val="2"/>
      </rPr>
      <t>- Secretaria Municipal de infraestrutura e Obras</t>
    </r>
  </si>
  <si>
    <t>SERVIÇO DE LOCAÇÃO DE VEICULOS E MÁQ PESADAS</t>
  </si>
  <si>
    <t>pregão 08/2022</t>
  </si>
  <si>
    <t>035/2022</t>
  </si>
  <si>
    <t>destratada</t>
  </si>
  <si>
    <t>4.4.90.51.07</t>
  </si>
  <si>
    <t>PAV. RUA SÃO SEBASTIÃO</t>
  </si>
  <si>
    <t>CONCLUÍDA</t>
  </si>
  <si>
    <t>045/2022</t>
  </si>
  <si>
    <r>
      <t xml:space="preserve">EXERCÍCIO: </t>
    </r>
    <r>
      <rPr>
        <sz val="10"/>
        <rFont val="Arial"/>
        <family val="2"/>
      </rPr>
      <t xml:space="preserve"> 2023</t>
    </r>
  </si>
  <si>
    <t>FATURAMENTO TOTAL ATÉ 2023</t>
  </si>
  <si>
    <t>FEM III</t>
  </si>
  <si>
    <t>CASA DO CAMPONES</t>
  </si>
  <si>
    <t>REFORMA PÇA JOSÉ F. DE LIMA</t>
  </si>
  <si>
    <t>JCM CONST LTDA</t>
  </si>
  <si>
    <t>PASSAGEM MOLHADA - JATAÍ</t>
  </si>
  <si>
    <t>CONSTRUTORA PERFIL EIRELI</t>
  </si>
  <si>
    <t>TP003/2022</t>
  </si>
  <si>
    <t>TP 007/2022</t>
  </si>
  <si>
    <t>TP 006/2022</t>
  </si>
  <si>
    <t>040/2022</t>
  </si>
  <si>
    <t>17.653.616/0001-64</t>
  </si>
  <si>
    <t>041/2022</t>
  </si>
  <si>
    <t>S2iD</t>
  </si>
  <si>
    <t>RES-PE-2600807-20220803-02</t>
  </si>
  <si>
    <t>BRASCON GESTÃO AMBIENTAL LTDA</t>
  </si>
  <si>
    <t>DISPENSA</t>
  </si>
  <si>
    <t>SERVIÇO COLETA, TRANSPORTE, TRATAMENTO E DESTINAÇÃO FINAL RESIDUOS GERADOS PELAS UNIDADES DE SAÚDE</t>
  </si>
  <si>
    <t>11.863.530/0001-80</t>
  </si>
  <si>
    <t>007/2022</t>
  </si>
  <si>
    <t>3.390.39.99</t>
  </si>
  <si>
    <t>PAV EM PARALELEPÍPEDOS DIST TAQUARA</t>
  </si>
  <si>
    <t>SEG DO TRABALHO</t>
  </si>
  <si>
    <t>TIAGO E CIA LTDA</t>
  </si>
  <si>
    <t>ILUMINAÇÃO PUBLICA</t>
  </si>
  <si>
    <t>07.696.298/0001-65</t>
  </si>
  <si>
    <t>ALVES VIANA OBRAS DE URB E COM</t>
  </si>
  <si>
    <t>S/N</t>
  </si>
  <si>
    <t>PERÍODO REFERENCIAL: JUL/AGO/SET</t>
  </si>
  <si>
    <t>CONSTRUÇÃO DE FOSSA</t>
  </si>
  <si>
    <t>CONST E LOC LIMA</t>
  </si>
  <si>
    <t>REMOÇÃO DE ENTULHOS</t>
  </si>
  <si>
    <t>PAV EM PARALELEPÍPEDOS EM DIV RUAS COHAB</t>
  </si>
  <si>
    <t>REFORMA DE ESCOLA</t>
  </si>
  <si>
    <t>21/12/2023</t>
  </si>
  <si>
    <t>SERVIÇO TOPOGRAFIA</t>
  </si>
  <si>
    <t>WLE ENGº</t>
  </si>
  <si>
    <t>002/2023</t>
  </si>
  <si>
    <t>001/2023</t>
  </si>
  <si>
    <t>MANUTENÇÃO DE EQUIP</t>
  </si>
  <si>
    <t>TP 04/2022</t>
  </si>
  <si>
    <t>042/2022</t>
  </si>
  <si>
    <t xml:space="preserve">TP 08/2022 </t>
  </si>
  <si>
    <t>007/2023</t>
  </si>
  <si>
    <t>26/2023</t>
  </si>
  <si>
    <t>41.465.490/0001-89</t>
  </si>
  <si>
    <t>27/2023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</si>
</sst>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_(* #,##0.000_);_(* \(#,##0.000\);_(* &quot;-&quot;??_);_(@_)"/>
    <numFmt numFmtId="178" formatCode="#,##0.000"/>
    <numFmt numFmtId="179" formatCode="[$-416]dddd\,\ d&quot; de &quot;mmmm&quot; de &quot;yyyy"/>
    <numFmt numFmtId="180" formatCode="&quot;R$&quot;\ #,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4" fontId="7" fillId="0" borderId="19" xfId="0" applyNumberFormat="1" applyFont="1" applyFill="1" applyBorder="1" applyAlignment="1">
      <alignment horizontal="center" vertical="center"/>
    </xf>
    <xf numFmtId="14" fontId="44" fillId="0" borderId="1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/>
    </xf>
    <xf numFmtId="4" fontId="0" fillId="0" borderId="0" xfId="0" applyNumberFormat="1" applyAlignment="1">
      <alignment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top" wrapText="1"/>
    </xf>
    <xf numFmtId="17" fontId="7" fillId="0" borderId="19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center" vertical="top" wrapText="1"/>
    </xf>
    <xf numFmtId="49" fontId="7" fillId="33" borderId="25" xfId="0" applyNumberFormat="1" applyFont="1" applyFill="1" applyBorder="1" applyAlignment="1">
      <alignment horizontal="center" vertical="top" wrapText="1"/>
    </xf>
    <xf numFmtId="49" fontId="7" fillId="33" borderId="26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523875</xdr:colOff>
      <xdr:row>0</xdr:row>
      <xdr:rowOff>47625</xdr:rowOff>
    </xdr:from>
    <xdr:to>
      <xdr:col>16</xdr:col>
      <xdr:colOff>733425</xdr:colOff>
      <xdr:row>4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476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SheetLayoutView="100" workbookViewId="0" topLeftCell="A1">
      <selection activeCell="J25" sqref="J25"/>
    </sheetView>
  </sheetViews>
  <sheetFormatPr defaultColWidth="9.140625" defaultRowHeight="12.75"/>
  <cols>
    <col min="1" max="1" width="9.7109375" style="0" customWidth="1"/>
    <col min="11" max="11" width="10.421875" style="0" customWidth="1"/>
    <col min="13" max="13" width="11.00390625" style="0" customWidth="1"/>
    <col min="14" max="14" width="12.57421875" style="0" customWidth="1"/>
    <col min="15" max="15" width="10.57421875" style="0" customWidth="1"/>
    <col min="17" max="17" width="12.7109375" style="0" customWidth="1"/>
    <col min="18" max="18" width="11.7109375" style="0" bestFit="1" customWidth="1"/>
  </cols>
  <sheetData>
    <row r="1" spans="1:16" ht="18">
      <c r="A1" s="81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8" t="s">
        <v>39</v>
      </c>
      <c r="B3" s="12" t="s">
        <v>43</v>
      </c>
      <c r="C3" s="5"/>
      <c r="D3" s="4"/>
      <c r="E3" s="4"/>
      <c r="F3" s="4"/>
      <c r="G3" s="4"/>
      <c r="H3" s="82" t="s">
        <v>94</v>
      </c>
      <c r="I3" s="82"/>
      <c r="J3" s="5"/>
      <c r="K3" s="4"/>
      <c r="L3" s="4" t="s">
        <v>40</v>
      </c>
      <c r="M3" s="4"/>
      <c r="N3" s="4"/>
      <c r="O3" s="4"/>
      <c r="P3" s="4"/>
    </row>
    <row r="4" spans="1:16" ht="12.75" customHeight="1">
      <c r="A4" s="82" t="s">
        <v>85</v>
      </c>
      <c r="B4" s="82"/>
      <c r="C4" s="82"/>
      <c r="D4" s="82"/>
      <c r="E4" s="82"/>
      <c r="F4" s="82"/>
      <c r="G4" s="82"/>
      <c r="H4" s="83" t="s">
        <v>123</v>
      </c>
      <c r="I4" s="83"/>
      <c r="J4" s="83"/>
      <c r="K4" s="83"/>
      <c r="L4" s="83"/>
      <c r="M4" s="83"/>
      <c r="N4" s="83"/>
      <c r="O4" s="4"/>
      <c r="P4" s="4"/>
    </row>
    <row r="5" spans="1:16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7" ht="13.5" thickBot="1">
      <c r="A6" s="84" t="s">
        <v>17</v>
      </c>
      <c r="B6" s="85"/>
      <c r="C6" s="85"/>
      <c r="D6" s="85"/>
      <c r="E6" s="85"/>
      <c r="F6" s="85"/>
      <c r="G6" s="85"/>
      <c r="H6" s="85"/>
      <c r="I6" s="85"/>
      <c r="J6" s="85"/>
      <c r="K6" s="86"/>
      <c r="L6" s="87" t="s">
        <v>18</v>
      </c>
      <c r="M6" s="85"/>
      <c r="N6" s="88"/>
      <c r="O6" s="69" t="s">
        <v>14</v>
      </c>
      <c r="P6" s="89" t="s">
        <v>15</v>
      </c>
      <c r="Q6" s="68" t="s">
        <v>95</v>
      </c>
    </row>
    <row r="7" spans="1:17" ht="13.5" thickBot="1">
      <c r="A7" s="69" t="s">
        <v>6</v>
      </c>
      <c r="B7" s="71" t="s">
        <v>0</v>
      </c>
      <c r="C7" s="73" t="s">
        <v>1</v>
      </c>
      <c r="D7" s="74"/>
      <c r="E7" s="75" t="s">
        <v>4</v>
      </c>
      <c r="F7" s="76"/>
      <c r="G7" s="74"/>
      <c r="H7" s="75" t="s">
        <v>8</v>
      </c>
      <c r="I7" s="76"/>
      <c r="J7" s="76"/>
      <c r="K7" s="74"/>
      <c r="L7" s="75" t="s">
        <v>12</v>
      </c>
      <c r="M7" s="76" t="s">
        <v>13</v>
      </c>
      <c r="N7" s="79" t="s">
        <v>33</v>
      </c>
      <c r="O7" s="70"/>
      <c r="P7" s="90"/>
      <c r="Q7" s="68"/>
    </row>
    <row r="8" spans="1:17" ht="24.75">
      <c r="A8" s="70"/>
      <c r="B8" s="72"/>
      <c r="C8" s="24" t="s">
        <v>2</v>
      </c>
      <c r="D8" s="24" t="s">
        <v>3</v>
      </c>
      <c r="E8" s="16" t="s">
        <v>5</v>
      </c>
      <c r="F8" s="17" t="s">
        <v>7</v>
      </c>
      <c r="G8" s="15" t="s">
        <v>37</v>
      </c>
      <c r="H8" s="16" t="s">
        <v>5</v>
      </c>
      <c r="I8" s="17" t="s">
        <v>9</v>
      </c>
      <c r="J8" s="17" t="s">
        <v>10</v>
      </c>
      <c r="K8" s="30" t="s">
        <v>11</v>
      </c>
      <c r="L8" s="77"/>
      <c r="M8" s="78"/>
      <c r="N8" s="80"/>
      <c r="O8" s="70"/>
      <c r="P8" s="90"/>
      <c r="Q8" s="68"/>
    </row>
    <row r="9" spans="1:17" ht="13.5" thickBot="1">
      <c r="A9" s="18" t="s">
        <v>20</v>
      </c>
      <c r="B9" s="18" t="s">
        <v>21</v>
      </c>
      <c r="C9" s="18" t="s">
        <v>22</v>
      </c>
      <c r="D9" s="18" t="s">
        <v>23</v>
      </c>
      <c r="E9" s="19" t="s">
        <v>24</v>
      </c>
      <c r="F9" s="20" t="s">
        <v>25</v>
      </c>
      <c r="G9" s="21" t="s">
        <v>26</v>
      </c>
      <c r="H9" s="19" t="s">
        <v>16</v>
      </c>
      <c r="I9" s="20" t="s">
        <v>27</v>
      </c>
      <c r="J9" s="20" t="s">
        <v>28</v>
      </c>
      <c r="K9" s="21" t="s">
        <v>29</v>
      </c>
      <c r="L9" s="19" t="s">
        <v>30</v>
      </c>
      <c r="M9" s="20" t="s">
        <v>31</v>
      </c>
      <c r="N9" s="21" t="s">
        <v>32</v>
      </c>
      <c r="O9" s="18" t="s">
        <v>34</v>
      </c>
      <c r="P9" s="25" t="s">
        <v>35</v>
      </c>
      <c r="Q9" s="26"/>
    </row>
    <row r="10" spans="1:17" ht="41.25">
      <c r="A10" s="29" t="s">
        <v>47</v>
      </c>
      <c r="B10" s="28" t="s">
        <v>48</v>
      </c>
      <c r="C10" s="29" t="s">
        <v>49</v>
      </c>
      <c r="D10" s="29" t="s">
        <v>50</v>
      </c>
      <c r="E10" s="33" t="s">
        <v>51</v>
      </c>
      <c r="F10" s="33" t="s">
        <v>52</v>
      </c>
      <c r="G10" s="34">
        <v>408000</v>
      </c>
      <c r="H10" s="35" t="s">
        <v>80</v>
      </c>
      <c r="I10" s="36">
        <v>43286</v>
      </c>
      <c r="J10" s="36"/>
      <c r="K10" s="34">
        <v>572979.82</v>
      </c>
      <c r="L10" s="35" t="s">
        <v>44</v>
      </c>
      <c r="M10" s="34"/>
      <c r="N10" s="34"/>
      <c r="O10" s="34">
        <v>62121.37</v>
      </c>
      <c r="P10" s="27" t="s">
        <v>71</v>
      </c>
      <c r="Q10" s="45">
        <f>O10</f>
        <v>62121.37</v>
      </c>
    </row>
    <row r="11" spans="1:17" ht="57.75">
      <c r="A11" s="29" t="s">
        <v>55</v>
      </c>
      <c r="B11" s="28" t="s">
        <v>56</v>
      </c>
      <c r="C11" s="29" t="s">
        <v>57</v>
      </c>
      <c r="D11" s="29" t="s">
        <v>101</v>
      </c>
      <c r="E11" s="35"/>
      <c r="F11" s="33"/>
      <c r="G11" s="34"/>
      <c r="H11" s="35" t="s">
        <v>80</v>
      </c>
      <c r="I11" s="36">
        <v>43138</v>
      </c>
      <c r="J11" s="36">
        <v>45329</v>
      </c>
      <c r="K11" s="34">
        <v>540000</v>
      </c>
      <c r="L11" s="35" t="s">
        <v>54</v>
      </c>
      <c r="M11" s="34">
        <v>18000</v>
      </c>
      <c r="N11" s="34">
        <v>18000</v>
      </c>
      <c r="O11" s="34">
        <v>18000</v>
      </c>
      <c r="P11" s="27" t="s">
        <v>45</v>
      </c>
      <c r="Q11" s="45">
        <v>342000</v>
      </c>
    </row>
    <row r="12" spans="1:17" ht="16.5">
      <c r="A12" s="29" t="s">
        <v>111</v>
      </c>
      <c r="B12" s="28" t="s">
        <v>134</v>
      </c>
      <c r="C12" s="29"/>
      <c r="D12" s="29" t="s">
        <v>97</v>
      </c>
      <c r="E12" s="35"/>
      <c r="F12" s="33"/>
      <c r="G12" s="34"/>
      <c r="H12" s="35"/>
      <c r="I12" s="36"/>
      <c r="J12" s="36"/>
      <c r="K12" s="34"/>
      <c r="L12" s="35" t="s">
        <v>72</v>
      </c>
      <c r="M12" s="34">
        <v>150</v>
      </c>
      <c r="N12" s="34">
        <v>150</v>
      </c>
      <c r="O12" s="34">
        <v>150</v>
      </c>
      <c r="P12" s="27" t="s">
        <v>92</v>
      </c>
      <c r="Q12" s="45">
        <v>150</v>
      </c>
    </row>
    <row r="13" spans="1:18" ht="24.75">
      <c r="A13" s="29" t="s">
        <v>79</v>
      </c>
      <c r="B13" s="28" t="s">
        <v>58</v>
      </c>
      <c r="C13" s="29" t="s">
        <v>59</v>
      </c>
      <c r="D13" s="29" t="s">
        <v>60</v>
      </c>
      <c r="E13" s="35"/>
      <c r="F13" s="33"/>
      <c r="G13" s="34"/>
      <c r="H13" s="35" t="s">
        <v>81</v>
      </c>
      <c r="I13" s="36">
        <v>42928</v>
      </c>
      <c r="J13" s="36">
        <v>45119</v>
      </c>
      <c r="K13" s="34">
        <v>4990518.72</v>
      </c>
      <c r="L13" s="34" t="s">
        <v>75</v>
      </c>
      <c r="M13" s="34">
        <v>277078.54</v>
      </c>
      <c r="N13" s="34">
        <v>277078.54</v>
      </c>
      <c r="O13" s="34">
        <f>830578.83+127942.11</f>
        <v>958520.94</v>
      </c>
      <c r="P13" s="27" t="s">
        <v>45</v>
      </c>
      <c r="Q13" s="45">
        <f>1695308.38+277078.54</f>
        <v>1972386.92</v>
      </c>
      <c r="R13" s="47"/>
    </row>
    <row r="14" spans="1:17" ht="41.25">
      <c r="A14" s="29" t="s">
        <v>87</v>
      </c>
      <c r="B14" s="28" t="s">
        <v>86</v>
      </c>
      <c r="C14" s="29" t="s">
        <v>59</v>
      </c>
      <c r="D14" s="29" t="s">
        <v>60</v>
      </c>
      <c r="E14" s="35"/>
      <c r="F14" s="33"/>
      <c r="G14" s="34"/>
      <c r="H14" s="35" t="s">
        <v>88</v>
      </c>
      <c r="I14" s="36">
        <v>44754</v>
      </c>
      <c r="J14" s="36">
        <v>45119</v>
      </c>
      <c r="K14" s="34">
        <v>484851.5</v>
      </c>
      <c r="L14" s="34" t="s">
        <v>75</v>
      </c>
      <c r="M14" s="34">
        <f>204824.24+48955.91</f>
        <v>253780.15</v>
      </c>
      <c r="N14" s="34">
        <v>253780.15</v>
      </c>
      <c r="O14" s="34">
        <v>253780.15</v>
      </c>
      <c r="P14" s="27" t="s">
        <v>45</v>
      </c>
      <c r="Q14" s="45">
        <f>O14</f>
        <v>253780.15</v>
      </c>
    </row>
    <row r="15" spans="1:17" ht="66">
      <c r="A15" s="29" t="s">
        <v>65</v>
      </c>
      <c r="B15" s="28" t="s">
        <v>61</v>
      </c>
      <c r="C15" s="29" t="s">
        <v>62</v>
      </c>
      <c r="D15" s="29" t="s">
        <v>63</v>
      </c>
      <c r="E15" s="35" t="s">
        <v>69</v>
      </c>
      <c r="F15" s="33" t="s">
        <v>96</v>
      </c>
      <c r="G15" s="34">
        <v>296668.63</v>
      </c>
      <c r="H15" s="35" t="s">
        <v>64</v>
      </c>
      <c r="I15" s="36">
        <v>43367</v>
      </c>
      <c r="J15" s="37">
        <v>44646</v>
      </c>
      <c r="K15" s="34">
        <v>290185.21</v>
      </c>
      <c r="L15" s="35" t="s">
        <v>53</v>
      </c>
      <c r="M15" s="34"/>
      <c r="N15" s="34"/>
      <c r="O15" s="34">
        <v>87055.16</v>
      </c>
      <c r="P15" s="27" t="s">
        <v>89</v>
      </c>
      <c r="Q15" s="45">
        <f>O15</f>
        <v>87055.16</v>
      </c>
    </row>
    <row r="16" spans="1:17" ht="90.75">
      <c r="A16" s="29" t="s">
        <v>66</v>
      </c>
      <c r="B16" s="28" t="s">
        <v>68</v>
      </c>
      <c r="C16" s="29" t="s">
        <v>62</v>
      </c>
      <c r="D16" s="29" t="s">
        <v>63</v>
      </c>
      <c r="E16" s="35" t="s">
        <v>69</v>
      </c>
      <c r="F16" s="33" t="s">
        <v>96</v>
      </c>
      <c r="G16" s="34">
        <v>507575.33</v>
      </c>
      <c r="H16" s="35" t="s">
        <v>67</v>
      </c>
      <c r="I16" s="36">
        <v>43367</v>
      </c>
      <c r="J16" s="37">
        <v>44646</v>
      </c>
      <c r="K16" s="34">
        <v>495031.34</v>
      </c>
      <c r="L16" s="35" t="s">
        <v>53</v>
      </c>
      <c r="M16" s="34">
        <v>0</v>
      </c>
      <c r="N16" s="34">
        <v>0</v>
      </c>
      <c r="O16" s="34">
        <v>33701.61</v>
      </c>
      <c r="P16" s="27" t="s">
        <v>89</v>
      </c>
      <c r="Q16" s="45">
        <f>O16</f>
        <v>33701.61</v>
      </c>
    </row>
    <row r="17" spans="1:17" ht="33">
      <c r="A17" s="29" t="s">
        <v>77</v>
      </c>
      <c r="B17" s="28" t="s">
        <v>76</v>
      </c>
      <c r="C17" s="29" t="s">
        <v>74</v>
      </c>
      <c r="D17" s="29" t="s">
        <v>73</v>
      </c>
      <c r="E17" s="35"/>
      <c r="F17" s="33" t="s">
        <v>96</v>
      </c>
      <c r="G17" s="34"/>
      <c r="H17" s="35" t="s">
        <v>78</v>
      </c>
      <c r="I17" s="36">
        <v>44552</v>
      </c>
      <c r="J17" s="36">
        <v>44917</v>
      </c>
      <c r="K17" s="34">
        <v>812018.62</v>
      </c>
      <c r="L17" s="35" t="s">
        <v>72</v>
      </c>
      <c r="M17" s="34">
        <v>34803.87</v>
      </c>
      <c r="N17" s="34">
        <f>105541.9+34803.87</f>
        <v>140345.77</v>
      </c>
      <c r="O17" s="34">
        <f>782899.32+105541.9+34803.87</f>
        <v>923245.09</v>
      </c>
      <c r="P17" s="27" t="s">
        <v>45</v>
      </c>
      <c r="Q17" s="45">
        <f>O17</f>
        <v>923245.09</v>
      </c>
    </row>
    <row r="18" spans="1:17" ht="33">
      <c r="A18" s="29" t="s">
        <v>135</v>
      </c>
      <c r="B18" s="28" t="s">
        <v>127</v>
      </c>
      <c r="C18" s="29" t="s">
        <v>74</v>
      </c>
      <c r="D18" s="29" t="s">
        <v>73</v>
      </c>
      <c r="E18" s="35"/>
      <c r="F18" s="33"/>
      <c r="G18" s="34"/>
      <c r="H18" s="35" t="s">
        <v>136</v>
      </c>
      <c r="I18" s="36">
        <v>44893</v>
      </c>
      <c r="J18" s="36">
        <v>45258</v>
      </c>
      <c r="K18" s="34">
        <v>393594.72</v>
      </c>
      <c r="L18" s="34" t="s">
        <v>82</v>
      </c>
      <c r="M18" s="34">
        <v>23298.86</v>
      </c>
      <c r="N18" s="34">
        <f>M18</f>
        <v>23298.86</v>
      </c>
      <c r="O18" s="34">
        <f>M18</f>
        <v>23298.86</v>
      </c>
      <c r="P18" s="27" t="s">
        <v>45</v>
      </c>
      <c r="Q18" s="45">
        <f>O18</f>
        <v>23298.86</v>
      </c>
    </row>
    <row r="19" spans="1:17" ht="24.75">
      <c r="A19" s="29" t="s">
        <v>137</v>
      </c>
      <c r="B19" s="29" t="s">
        <v>128</v>
      </c>
      <c r="C19" s="29" t="s">
        <v>74</v>
      </c>
      <c r="D19" s="29" t="s">
        <v>73</v>
      </c>
      <c r="E19" s="35"/>
      <c r="F19" s="33"/>
      <c r="G19" s="34"/>
      <c r="H19" s="35" t="s">
        <v>138</v>
      </c>
      <c r="I19" s="36">
        <v>44965</v>
      </c>
      <c r="J19" s="36">
        <v>45638</v>
      </c>
      <c r="K19" s="34">
        <v>84916.92</v>
      </c>
      <c r="L19" s="34" t="s">
        <v>82</v>
      </c>
      <c r="M19" s="34">
        <v>67838.74</v>
      </c>
      <c r="N19" s="34">
        <f>M19</f>
        <v>67838.74</v>
      </c>
      <c r="O19" s="34">
        <f>M19</f>
        <v>67838.74</v>
      </c>
      <c r="P19" s="27" t="s">
        <v>45</v>
      </c>
      <c r="Q19" s="45">
        <f>M19</f>
        <v>67838.74</v>
      </c>
    </row>
    <row r="20" spans="1:17" ht="24.75">
      <c r="A20" s="29" t="s">
        <v>102</v>
      </c>
      <c r="B20" s="28" t="s">
        <v>98</v>
      </c>
      <c r="C20" s="29" t="s">
        <v>59</v>
      </c>
      <c r="D20" s="29" t="s">
        <v>60</v>
      </c>
      <c r="E20" s="35"/>
      <c r="F20" s="33"/>
      <c r="G20" s="34"/>
      <c r="H20" s="35" t="s">
        <v>105</v>
      </c>
      <c r="I20" s="36">
        <v>44834</v>
      </c>
      <c r="J20" s="36">
        <v>45014</v>
      </c>
      <c r="K20" s="34">
        <v>1059379.7</v>
      </c>
      <c r="L20" s="34" t="s">
        <v>90</v>
      </c>
      <c r="M20" s="34">
        <f>91110.12+302510.24</f>
        <v>393620.36</v>
      </c>
      <c r="N20" s="34">
        <f>M20</f>
        <v>393620.36</v>
      </c>
      <c r="O20" s="34">
        <v>91110.12</v>
      </c>
      <c r="P20" s="27" t="s">
        <v>45</v>
      </c>
      <c r="Q20" s="34">
        <f>M20</f>
        <v>393620.36</v>
      </c>
    </row>
    <row r="21" spans="1:17" ht="99">
      <c r="A21" s="48" t="s">
        <v>111</v>
      </c>
      <c r="B21" s="49" t="s">
        <v>112</v>
      </c>
      <c r="C21" s="48" t="s">
        <v>113</v>
      </c>
      <c r="D21" s="29" t="s">
        <v>110</v>
      </c>
      <c r="E21" s="35"/>
      <c r="F21" s="33"/>
      <c r="G21" s="34"/>
      <c r="H21" s="50" t="s">
        <v>114</v>
      </c>
      <c r="I21" s="36">
        <v>44927</v>
      </c>
      <c r="J21" s="36"/>
      <c r="K21" s="34"/>
      <c r="L21" s="34" t="s">
        <v>115</v>
      </c>
      <c r="M21" s="34">
        <f>7060+3160</f>
        <v>10220</v>
      </c>
      <c r="N21" s="34">
        <v>10220</v>
      </c>
      <c r="O21" s="34">
        <v>10220</v>
      </c>
      <c r="P21" s="27" t="s">
        <v>45</v>
      </c>
      <c r="Q21" s="34">
        <v>10220</v>
      </c>
    </row>
    <row r="22" spans="1:17" ht="33">
      <c r="A22" s="29" t="s">
        <v>104</v>
      </c>
      <c r="B22" s="28" t="s">
        <v>116</v>
      </c>
      <c r="C22" s="29" t="s">
        <v>84</v>
      </c>
      <c r="D22" s="29" t="s">
        <v>83</v>
      </c>
      <c r="E22" s="35"/>
      <c r="F22" s="33"/>
      <c r="G22" s="34"/>
      <c r="H22" s="35" t="s">
        <v>93</v>
      </c>
      <c r="I22" s="36">
        <v>44928</v>
      </c>
      <c r="J22" s="36">
        <v>45108</v>
      </c>
      <c r="K22" s="34">
        <v>689520.52</v>
      </c>
      <c r="L22" s="34" t="s">
        <v>82</v>
      </c>
      <c r="M22" s="34">
        <f>81618.29+234683.6</f>
        <v>316301.89</v>
      </c>
      <c r="N22" s="34">
        <f>M22</f>
        <v>316301.89</v>
      </c>
      <c r="O22" s="34">
        <f>M22</f>
        <v>316301.89</v>
      </c>
      <c r="P22" s="55" t="s">
        <v>45</v>
      </c>
      <c r="Q22" s="34">
        <f>M22</f>
        <v>316301.89</v>
      </c>
    </row>
    <row r="23" spans="1:17" ht="16.5">
      <c r="A23" s="31" t="s">
        <v>111</v>
      </c>
      <c r="B23" s="60" t="s">
        <v>124</v>
      </c>
      <c r="C23" s="29" t="s">
        <v>84</v>
      </c>
      <c r="D23" s="29" t="s">
        <v>83</v>
      </c>
      <c r="E23" s="38"/>
      <c r="F23" s="39"/>
      <c r="G23" s="40"/>
      <c r="H23" s="38" t="s">
        <v>141</v>
      </c>
      <c r="I23" s="41">
        <v>45069</v>
      </c>
      <c r="J23" s="41">
        <v>45253</v>
      </c>
      <c r="K23" s="40">
        <v>25767.64</v>
      </c>
      <c r="L23" s="34" t="s">
        <v>82</v>
      </c>
      <c r="M23" s="40">
        <v>25252.58</v>
      </c>
      <c r="N23" s="40">
        <f>M23</f>
        <v>25252.58</v>
      </c>
      <c r="O23" s="40">
        <f>M23</f>
        <v>25252.58</v>
      </c>
      <c r="P23" s="55" t="s">
        <v>45</v>
      </c>
      <c r="Q23" s="34">
        <f>M23</f>
        <v>25252.58</v>
      </c>
    </row>
    <row r="24" spans="1:17" ht="16.5">
      <c r="A24" s="31" t="s">
        <v>111</v>
      </c>
      <c r="B24" s="60" t="s">
        <v>126</v>
      </c>
      <c r="C24" s="31" t="s">
        <v>140</v>
      </c>
      <c r="D24" s="31" t="s">
        <v>125</v>
      </c>
      <c r="E24" s="38"/>
      <c r="F24" s="39"/>
      <c r="G24" s="40"/>
      <c r="H24" s="38" t="s">
        <v>139</v>
      </c>
      <c r="I24" s="41">
        <v>45033</v>
      </c>
      <c r="J24" s="41">
        <v>45094</v>
      </c>
      <c r="K24" s="40">
        <v>18417.6</v>
      </c>
      <c r="L24" s="34" t="s">
        <v>82</v>
      </c>
      <c r="M24" s="40">
        <v>17478.3</v>
      </c>
      <c r="N24" s="40">
        <f>M24</f>
        <v>17478.3</v>
      </c>
      <c r="O24" s="40">
        <f>M24</f>
        <v>17478.3</v>
      </c>
      <c r="P24" s="55" t="s">
        <v>92</v>
      </c>
      <c r="Q24" s="34">
        <f>M24</f>
        <v>17478.3</v>
      </c>
    </row>
    <row r="25" spans="1:17" ht="16.5">
      <c r="A25" s="62" t="s">
        <v>111</v>
      </c>
      <c r="B25" s="61" t="s">
        <v>117</v>
      </c>
      <c r="C25" s="62"/>
      <c r="D25" s="62" t="s">
        <v>118</v>
      </c>
      <c r="E25" s="51"/>
      <c r="F25" s="52"/>
      <c r="G25" s="53"/>
      <c r="H25" s="51"/>
      <c r="I25" s="54"/>
      <c r="J25" s="54"/>
      <c r="K25" s="53"/>
      <c r="L25" s="51" t="s">
        <v>72</v>
      </c>
      <c r="M25" s="53">
        <f>14000+7000</f>
        <v>21000</v>
      </c>
      <c r="N25" s="53">
        <f>M25</f>
        <v>21000</v>
      </c>
      <c r="O25" s="53">
        <f>M25</f>
        <v>21000</v>
      </c>
      <c r="P25" s="55" t="s">
        <v>45</v>
      </c>
      <c r="Q25" s="45">
        <f>42000+M25</f>
        <v>63000</v>
      </c>
    </row>
    <row r="26" spans="1:17" ht="24.75">
      <c r="A26" s="48" t="s">
        <v>111</v>
      </c>
      <c r="B26" s="48" t="s">
        <v>119</v>
      </c>
      <c r="C26" s="48" t="s">
        <v>120</v>
      </c>
      <c r="D26" s="48" t="s">
        <v>121</v>
      </c>
      <c r="E26" s="56"/>
      <c r="F26" s="57"/>
      <c r="G26" s="45"/>
      <c r="H26" s="56" t="s">
        <v>122</v>
      </c>
      <c r="I26" s="58">
        <v>44566</v>
      </c>
      <c r="J26" s="58">
        <v>44656</v>
      </c>
      <c r="K26" s="45">
        <v>29985.3</v>
      </c>
      <c r="L26" s="56" t="s">
        <v>72</v>
      </c>
      <c r="M26" s="45">
        <v>5225</v>
      </c>
      <c r="N26" s="45">
        <v>5225</v>
      </c>
      <c r="O26" s="45">
        <v>5225</v>
      </c>
      <c r="P26" s="59" t="s">
        <v>45</v>
      </c>
      <c r="Q26" s="45">
        <v>38760</v>
      </c>
    </row>
    <row r="27" spans="1:17" ht="24.75">
      <c r="A27" s="29" t="s">
        <v>103</v>
      </c>
      <c r="B27" s="29" t="s">
        <v>100</v>
      </c>
      <c r="C27" s="29" t="s">
        <v>106</v>
      </c>
      <c r="D27" s="29" t="s">
        <v>99</v>
      </c>
      <c r="E27" s="33" t="s">
        <v>109</v>
      </c>
      <c r="F27" s="33" t="s">
        <v>108</v>
      </c>
      <c r="G27" s="34">
        <v>104222.49</v>
      </c>
      <c r="H27" s="35" t="s">
        <v>107</v>
      </c>
      <c r="I27" s="36">
        <v>44889</v>
      </c>
      <c r="J27" s="36">
        <v>45069</v>
      </c>
      <c r="K27" s="34">
        <f>105091.51+31781.22</f>
        <v>136872.72999999998</v>
      </c>
      <c r="L27" s="35" t="s">
        <v>82</v>
      </c>
      <c r="M27" s="34">
        <v>30589.25</v>
      </c>
      <c r="N27" s="34">
        <v>30589.25</v>
      </c>
      <c r="O27" s="34">
        <f>M27</f>
        <v>30589.25</v>
      </c>
      <c r="P27" s="27" t="s">
        <v>92</v>
      </c>
      <c r="Q27" s="45">
        <f>M27</f>
        <v>30589.25</v>
      </c>
    </row>
    <row r="28" spans="1:17" ht="16.5">
      <c r="A28" s="31" t="s">
        <v>111</v>
      </c>
      <c r="B28" s="31" t="s">
        <v>130</v>
      </c>
      <c r="C28" s="29" t="s">
        <v>84</v>
      </c>
      <c r="D28" s="29" t="s">
        <v>131</v>
      </c>
      <c r="E28" s="39"/>
      <c r="F28" s="39"/>
      <c r="G28" s="40"/>
      <c r="H28" s="38" t="s">
        <v>132</v>
      </c>
      <c r="I28" s="41">
        <v>45072</v>
      </c>
      <c r="J28" s="41">
        <v>45437</v>
      </c>
      <c r="K28" s="40">
        <v>111240</v>
      </c>
      <c r="L28" s="38"/>
      <c r="M28" s="40"/>
      <c r="N28" s="40"/>
      <c r="O28" s="40"/>
      <c r="P28" s="32" t="s">
        <v>45</v>
      </c>
      <c r="Q28" s="45"/>
    </row>
    <row r="29" spans="1:17" ht="24.75">
      <c r="A29" s="31" t="s">
        <v>111</v>
      </c>
      <c r="B29" s="31" t="s">
        <v>134</v>
      </c>
      <c r="C29" s="29" t="s">
        <v>74</v>
      </c>
      <c r="D29" s="29" t="s">
        <v>73</v>
      </c>
      <c r="E29" s="39"/>
      <c r="F29" s="39"/>
      <c r="G29" s="40"/>
      <c r="H29" s="38" t="s">
        <v>133</v>
      </c>
      <c r="I29" s="41">
        <v>45065</v>
      </c>
      <c r="J29" s="41">
        <v>45245</v>
      </c>
      <c r="K29" s="40">
        <v>82331</v>
      </c>
      <c r="L29" s="38"/>
      <c r="M29" s="40"/>
      <c r="N29" s="40"/>
      <c r="O29" s="40"/>
      <c r="P29" s="32" t="s">
        <v>92</v>
      </c>
      <c r="Q29" s="45"/>
    </row>
    <row r="30" spans="1:17" ht="25.5" thickBot="1">
      <c r="A30" s="31" t="s">
        <v>104</v>
      </c>
      <c r="B30" s="31" t="s">
        <v>91</v>
      </c>
      <c r="C30" s="29" t="s">
        <v>84</v>
      </c>
      <c r="D30" s="29" t="s">
        <v>83</v>
      </c>
      <c r="E30" s="38"/>
      <c r="F30" s="39"/>
      <c r="G30" s="40"/>
      <c r="H30" s="38" t="s">
        <v>93</v>
      </c>
      <c r="I30" s="41">
        <v>44928</v>
      </c>
      <c r="J30" s="41">
        <v>45109</v>
      </c>
      <c r="K30" s="40">
        <v>689520.32</v>
      </c>
      <c r="L30" s="38" t="s">
        <v>82</v>
      </c>
      <c r="M30" s="40">
        <v>181520.09</v>
      </c>
      <c r="N30" s="40">
        <f>M30</f>
        <v>181520.09</v>
      </c>
      <c r="O30" s="40">
        <f>39568.07+181520.09</f>
        <v>221088.16</v>
      </c>
      <c r="P30" s="32" t="s">
        <v>45</v>
      </c>
      <c r="Q30" s="45">
        <f>39568.07+181520.09</f>
        <v>221088.16</v>
      </c>
    </row>
    <row r="31" spans="1:17" ht="13.5" thickBo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5"/>
      <c r="L31" s="43" t="s">
        <v>36</v>
      </c>
      <c r="M31" s="44">
        <f>SUM(M10:M30)</f>
        <v>1676157.6300000004</v>
      </c>
      <c r="N31" s="44">
        <f>SUM(N10:N30)</f>
        <v>1781699.5300000003</v>
      </c>
      <c r="O31" s="44">
        <f>SUM(O10:O30)</f>
        <v>3165977.22</v>
      </c>
      <c r="P31" s="42"/>
      <c r="Q31" s="46">
        <f>SUM(Q10:Q30)</f>
        <v>4881888.4399999995</v>
      </c>
    </row>
    <row r="32" spans="1:16" ht="12.75">
      <c r="A32" s="10"/>
      <c r="B32" s="10"/>
      <c r="C32" s="10"/>
      <c r="D32" s="10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66" t="s">
        <v>38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ht="12.75">
      <c r="A34" s="11"/>
      <c r="B34" s="11"/>
      <c r="C34" s="11"/>
      <c r="D34" s="9"/>
      <c r="E34" s="9"/>
      <c r="F34" s="9"/>
      <c r="G34" s="6"/>
      <c r="H34" s="6" t="s">
        <v>40</v>
      </c>
      <c r="I34" s="6"/>
      <c r="J34" s="6"/>
      <c r="K34" s="6"/>
      <c r="L34" s="6"/>
      <c r="M34" s="6"/>
      <c r="N34" s="6"/>
      <c r="O34" s="6"/>
      <c r="P34" s="6"/>
    </row>
    <row r="35" spans="1:16" ht="12.75">
      <c r="A35" s="23" t="s">
        <v>46</v>
      </c>
      <c r="B35" s="9" t="s">
        <v>129</v>
      </c>
      <c r="C35" s="11"/>
      <c r="D35" s="14"/>
      <c r="E35" s="14"/>
      <c r="F35" s="14" t="s">
        <v>40</v>
      </c>
      <c r="G35" s="7"/>
      <c r="H35" s="7"/>
      <c r="I35" s="7"/>
      <c r="J35" s="7" t="s">
        <v>40</v>
      </c>
      <c r="K35" s="7" t="s">
        <v>40</v>
      </c>
      <c r="L35" s="7"/>
      <c r="M35" s="7"/>
      <c r="N35" s="7"/>
      <c r="O35" s="7"/>
      <c r="P35" s="7"/>
    </row>
    <row r="36" spans="1:16" ht="12.75">
      <c r="A36" s="14"/>
      <c r="B36" s="14"/>
      <c r="C36" s="14"/>
      <c r="D36" s="14"/>
      <c r="E36" s="14"/>
      <c r="F36" s="14"/>
      <c r="G36" s="7"/>
      <c r="H36" s="7"/>
      <c r="I36" s="7"/>
      <c r="J36" s="7"/>
      <c r="K36" s="7"/>
      <c r="L36" s="7"/>
      <c r="M36" s="7" t="s">
        <v>40</v>
      </c>
      <c r="N36" s="7"/>
      <c r="O36" s="7"/>
      <c r="P36" s="7"/>
    </row>
    <row r="37" spans="1:16" ht="12.75">
      <c r="A37" s="11"/>
      <c r="B37" s="14"/>
      <c r="C37" s="11"/>
      <c r="D37" s="13"/>
      <c r="E37" s="11"/>
      <c r="F37" s="14"/>
      <c r="G37" s="7"/>
      <c r="H37" s="11"/>
      <c r="I37" s="13"/>
      <c r="J37" s="11"/>
      <c r="K37" s="14"/>
      <c r="L37" s="2"/>
      <c r="M37" s="22"/>
      <c r="N37" s="13"/>
      <c r="O37" s="7"/>
      <c r="P37" s="7"/>
    </row>
    <row r="38" spans="1:16" ht="22.5">
      <c r="A38" s="14"/>
      <c r="B38" s="14"/>
      <c r="C38" s="14"/>
      <c r="D38" s="14" t="s">
        <v>41</v>
      </c>
      <c r="E38" s="14"/>
      <c r="F38" s="14"/>
      <c r="G38" s="7"/>
      <c r="H38" s="7"/>
      <c r="I38" s="7" t="s">
        <v>42</v>
      </c>
      <c r="J38" s="7"/>
      <c r="K38" s="7"/>
      <c r="L38" s="7"/>
      <c r="M38" s="7" t="s">
        <v>70</v>
      </c>
      <c r="N38" s="67"/>
      <c r="O38" s="67"/>
      <c r="P38" s="7"/>
    </row>
  </sheetData>
  <sheetProtection password="C609" sheet="1" formatCells="0" formatColumns="0" formatRows="0" insertColumns="0" insertRows="0" insertHyperlinks="0" deleteColumns="0" deleteRows="0" sort="0" autoFilter="0" pivotTables="0"/>
  <mergeCells count="20">
    <mergeCell ref="M7:M8"/>
    <mergeCell ref="N7:N8"/>
    <mergeCell ref="A1:P1"/>
    <mergeCell ref="H3:I3"/>
    <mergeCell ref="A4:G4"/>
    <mergeCell ref="H4:N4"/>
    <mergeCell ref="A6:K6"/>
    <mergeCell ref="L6:N6"/>
    <mergeCell ref="O6:O8"/>
    <mergeCell ref="P6:P8"/>
    <mergeCell ref="A31:K31"/>
    <mergeCell ref="A33:P33"/>
    <mergeCell ref="N38:O38"/>
    <mergeCell ref="Q6:Q8"/>
    <mergeCell ref="A7:A8"/>
    <mergeCell ref="B7:B8"/>
    <mergeCell ref="C7:D7"/>
    <mergeCell ref="E7:G7"/>
    <mergeCell ref="H7:K7"/>
    <mergeCell ref="L7:L8"/>
  </mergeCells>
  <printOptions/>
  <pageMargins left="0.9055118110236221" right="0.5118110236220472" top="0.7874015748031497" bottom="0.7874015748031497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TCE-PE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J</cp:lastModifiedBy>
  <cp:lastPrinted>2023-12-20T22:30:56Z</cp:lastPrinted>
  <dcterms:created xsi:type="dcterms:W3CDTF">2007-03-13T10:46:47Z</dcterms:created>
  <dcterms:modified xsi:type="dcterms:W3CDTF">2024-01-16T04:00:23Z</dcterms:modified>
  <cp:category/>
  <cp:version/>
  <cp:contentType/>
  <cp:contentStatus/>
</cp:coreProperties>
</file>